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night\Desktop\HEALTH INSURANCE\"/>
    </mc:Choice>
  </mc:AlternateContent>
  <xr:revisionPtr revIDLastSave="0" documentId="8_{E665F744-B2F8-4C59-88B4-C7486961388A}" xr6:coauthVersionLast="36" xr6:coauthVersionMax="36" xr10:uidLastSave="{00000000-0000-0000-0000-000000000000}"/>
  <bookViews>
    <workbookView xWindow="0" yWindow="0" windowWidth="21570" windowHeight="7860" xr2:uid="{6E9D6EC5-DED4-4CEF-9EC2-E007FADB5C6F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G39" i="1"/>
  <c r="H38" i="1"/>
  <c r="G38" i="1"/>
  <c r="H37" i="1"/>
  <c r="G37" i="1"/>
  <c r="H36" i="1"/>
  <c r="G36" i="1"/>
  <c r="H34" i="1"/>
  <c r="G34" i="1"/>
  <c r="H31" i="1"/>
  <c r="G31" i="1"/>
  <c r="H30" i="1"/>
  <c r="G30" i="1"/>
  <c r="H29" i="1"/>
  <c r="G29" i="1"/>
  <c r="H28" i="1"/>
  <c r="G28" i="1"/>
  <c r="E26" i="1"/>
  <c r="H26" i="1" s="1"/>
  <c r="D26" i="1"/>
  <c r="G26" i="1" s="1"/>
  <c r="H23" i="1"/>
  <c r="G23" i="1"/>
  <c r="H22" i="1"/>
  <c r="G22" i="1"/>
  <c r="H21" i="1"/>
  <c r="G21" i="1"/>
  <c r="H20" i="1"/>
  <c r="G20" i="1"/>
  <c r="E18" i="1"/>
  <c r="H18" i="1" s="1"/>
  <c r="D18" i="1"/>
  <c r="G18" i="1" s="1"/>
  <c r="H15" i="1"/>
  <c r="G15" i="1"/>
  <c r="H14" i="1"/>
  <c r="G14" i="1"/>
  <c r="H13" i="1"/>
  <c r="G13" i="1"/>
  <c r="H12" i="1"/>
  <c r="G12" i="1"/>
  <c r="E10" i="1"/>
  <c r="H10" i="1" s="1"/>
  <c r="D10" i="1"/>
  <c r="G10" i="1" s="1"/>
</calcChain>
</file>

<file path=xl/sharedStrings.xml><?xml version="1.0" encoding="utf-8"?>
<sst xmlns="http://schemas.openxmlformats.org/spreadsheetml/2006/main" count="41" uniqueCount="16">
  <si>
    <t>PAYROLL RATES FOR FY 2026</t>
  </si>
  <si>
    <t xml:space="preserve">The City currently pays 75% of the cost of the premium for all health insurance plans and 50% of the cost of the premium for the dental insurance plan.  The rates for each plan are: </t>
  </si>
  <si>
    <t>HEALTH INSURANCE</t>
  </si>
  <si>
    <t>TOTAL MONTHLY COSTS</t>
  </si>
  <si>
    <t>25% EMPLOYEES' SHARE</t>
  </si>
  <si>
    <t>Individual</t>
  </si>
  <si>
    <t>Family</t>
  </si>
  <si>
    <t xml:space="preserve">Individual </t>
  </si>
  <si>
    <t>BC/BS BLUE CARE ELECT PREFERRED (PPO)        RETIREE IF ELIGIBLE</t>
  </si>
  <si>
    <t>Weekly contribution - 52 weeks</t>
  </si>
  <si>
    <t>Weekly contribution - 40 weeks</t>
  </si>
  <si>
    <t>Bi-Weekly contribution - 26 weeks</t>
  </si>
  <si>
    <t>Bi-Weekly contribution - 20 weeks</t>
  </si>
  <si>
    <t>BC/BS NETWORK BLUE (HMO) RETIREE IF ELIGIBLE</t>
  </si>
  <si>
    <t>HARVARD PILGRIM CHOICENET (HMO)    RETIREE IF ELIGIBLE</t>
  </si>
  <si>
    <t>BC/BS DENTAL BLUE FREEDOM (PPO)           ACTIVE EMPLOYEES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</si>
</sst>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0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PEN%20ENROLLMENT\2025%20Open%20Enrollment%20FY26\New%20Monthly%20and%20Payroll%20Rates%20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26 MONTHLY RATES"/>
      <sheetName val="FY26 PAYROLL DED. RATES"/>
      <sheetName val="FY26 YEARLY RATES"/>
    </sheetNames>
    <sheetDataSet>
      <sheetData sheetId="0" refreshError="1"/>
      <sheetData sheetId="1" refreshError="1"/>
      <sheetData sheetId="2">
        <row r="8">
          <cell r="G8">
            <v>4059.03</v>
          </cell>
          <cell r="H8">
            <v>10561.62</v>
          </cell>
        </row>
        <row r="15">
          <cell r="G15">
            <v>3705.6</v>
          </cell>
          <cell r="H15">
            <v>9218.67</v>
          </cell>
        </row>
        <row r="21">
          <cell r="G21">
            <v>3598.74</v>
          </cell>
          <cell r="H21">
            <v>9167.1299999999992</v>
          </cell>
        </row>
        <row r="27">
          <cell r="G27">
            <v>264.26</v>
          </cell>
          <cell r="H27">
            <v>658.94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8C1F2-3CEB-4766-81F7-1707F2235028}">
  <dimension ref="A1:M39"/>
  <sheetViews>
    <sheetView tabSelected="1" workbookViewId="0">
      <selection sqref="A1:XFD1048576"/>
    </sheetView>
  </sheetViews>
  <sheetFormatPr defaultRowHeight="15" x14ac:dyDescent="0.25"/>
  <cols>
    <col min="2" max="2" width="16.42578125" customWidth="1"/>
    <col min="4" max="4" width="12.28515625" customWidth="1"/>
    <col min="5" max="5" width="11.7109375" customWidth="1"/>
    <col min="6" max="6" width="5.42578125" customWidth="1"/>
    <col min="7" max="7" width="13.5703125" customWidth="1"/>
    <col min="8" max="8" width="12.140625" customWidth="1"/>
  </cols>
  <sheetData>
    <row r="1" spans="1:13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3" spans="1:13" ht="26.2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5" spans="1:13" x14ac:dyDescent="0.25">
      <c r="A5" s="4" t="s">
        <v>2</v>
      </c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</row>
    <row r="7" spans="1:13" x14ac:dyDescent="0.25">
      <c r="A7" s="2"/>
      <c r="B7" s="2"/>
      <c r="C7" s="2"/>
      <c r="D7" s="4" t="s">
        <v>3</v>
      </c>
      <c r="E7" s="4"/>
      <c r="F7" s="6"/>
      <c r="G7" s="4" t="s">
        <v>4</v>
      </c>
      <c r="H7" s="4"/>
      <c r="I7" s="2"/>
      <c r="J7" s="2"/>
      <c r="K7" s="2"/>
      <c r="L7" s="2"/>
      <c r="M7" s="2"/>
    </row>
    <row r="9" spans="1:13" x14ac:dyDescent="0.25">
      <c r="D9" s="6" t="s">
        <v>5</v>
      </c>
      <c r="E9" s="6" t="s">
        <v>6</v>
      </c>
      <c r="F9" s="6"/>
      <c r="G9" s="6" t="s">
        <v>7</v>
      </c>
      <c r="H9" s="6" t="s">
        <v>6</v>
      </c>
    </row>
    <row r="10" spans="1:13" ht="15" customHeight="1" x14ac:dyDescent="0.25">
      <c r="A10" s="7" t="s">
        <v>8</v>
      </c>
      <c r="B10" s="7"/>
      <c r="D10" s="8">
        <f>16236.12/12</f>
        <v>1353.01</v>
      </c>
      <c r="E10" s="8">
        <f>42246.48/12</f>
        <v>3520.5400000000004</v>
      </c>
      <c r="F10" s="8"/>
      <c r="G10" s="8">
        <f>D10*0.25</f>
        <v>338.2525</v>
      </c>
      <c r="H10" s="8">
        <f>E10*0.25</f>
        <v>880.1350000000001</v>
      </c>
    </row>
    <row r="11" spans="1:13" ht="27.75" customHeight="1" x14ac:dyDescent="0.25">
      <c r="A11" s="7"/>
      <c r="B11" s="7"/>
    </row>
    <row r="12" spans="1:13" x14ac:dyDescent="0.25">
      <c r="C12" s="9" t="s">
        <v>9</v>
      </c>
      <c r="D12" s="9"/>
      <c r="E12" s="9"/>
      <c r="F12" s="10"/>
      <c r="G12" s="8">
        <f>'[1]FY26 YEARLY RATES'!G8/52</f>
        <v>78.058269230769241</v>
      </c>
      <c r="H12" s="8">
        <f>'[1]FY26 YEARLY RATES'!H8/52</f>
        <v>203.10807692307694</v>
      </c>
    </row>
    <row r="13" spans="1:13" x14ac:dyDescent="0.25">
      <c r="C13" s="9" t="s">
        <v>10</v>
      </c>
      <c r="D13" s="9"/>
      <c r="E13" s="9"/>
      <c r="F13" s="10"/>
      <c r="G13" s="8">
        <f>'[1]FY26 YEARLY RATES'!G8/40</f>
        <v>101.47575000000001</v>
      </c>
      <c r="H13" s="8">
        <f>'[1]FY26 YEARLY RATES'!H8/40</f>
        <v>264.04050000000001</v>
      </c>
    </row>
    <row r="14" spans="1:13" x14ac:dyDescent="0.25">
      <c r="C14" s="9" t="s">
        <v>11</v>
      </c>
      <c r="D14" s="9"/>
      <c r="E14" s="9"/>
      <c r="F14" s="10"/>
      <c r="G14" s="8">
        <f>'[1]FY26 YEARLY RATES'!G8/26</f>
        <v>156.11653846153848</v>
      </c>
      <c r="H14" s="8">
        <f>'[1]FY26 YEARLY RATES'!H8/26</f>
        <v>406.21615384615387</v>
      </c>
    </row>
    <row r="15" spans="1:13" x14ac:dyDescent="0.25">
      <c r="C15" s="9" t="s">
        <v>12</v>
      </c>
      <c r="D15" s="9"/>
      <c r="E15" s="9"/>
      <c r="F15" s="10"/>
      <c r="G15" s="8">
        <f>'[1]FY26 YEARLY RATES'!G8/20</f>
        <v>202.95150000000001</v>
      </c>
      <c r="H15" s="8">
        <f>'[1]FY26 YEARLY RATES'!H8/20</f>
        <v>528.08100000000002</v>
      </c>
    </row>
    <row r="16" spans="1:13" x14ac:dyDescent="0.25">
      <c r="C16" s="11"/>
    </row>
    <row r="17" spans="1:8" ht="12.75" customHeight="1" x14ac:dyDescent="0.25">
      <c r="C17" s="11"/>
      <c r="D17" s="6" t="s">
        <v>5</v>
      </c>
      <c r="E17" s="6" t="s">
        <v>6</v>
      </c>
      <c r="F17" s="6"/>
      <c r="G17" s="6" t="s">
        <v>7</v>
      </c>
      <c r="H17" s="6" t="s">
        <v>6</v>
      </c>
    </row>
    <row r="18" spans="1:8" ht="15" customHeight="1" x14ac:dyDescent="0.25">
      <c r="A18" s="7" t="s">
        <v>13</v>
      </c>
      <c r="B18" s="7"/>
      <c r="C18" s="11"/>
      <c r="D18" s="8">
        <f>14822.4/12</f>
        <v>1235.2</v>
      </c>
      <c r="E18" s="8">
        <f>36874.68/12</f>
        <v>3072.89</v>
      </c>
      <c r="F18" s="8"/>
      <c r="G18" s="8">
        <f>D18*0.25</f>
        <v>308.8</v>
      </c>
      <c r="H18" s="8">
        <f>E18*0.25</f>
        <v>768.22249999999997</v>
      </c>
    </row>
    <row r="19" spans="1:8" x14ac:dyDescent="0.25">
      <c r="A19" s="7"/>
      <c r="B19" s="7"/>
      <c r="C19" s="11"/>
    </row>
    <row r="20" spans="1:8" x14ac:dyDescent="0.25">
      <c r="C20" s="9" t="s">
        <v>9</v>
      </c>
      <c r="D20" s="9"/>
      <c r="E20" s="9"/>
      <c r="F20" s="10"/>
      <c r="G20" s="8">
        <f>'[1]FY26 YEARLY RATES'!G15/52</f>
        <v>71.261538461538464</v>
      </c>
      <c r="H20" s="8">
        <f>'[1]FY26 YEARLY RATES'!H15/52</f>
        <v>177.28211538461539</v>
      </c>
    </row>
    <row r="21" spans="1:8" x14ac:dyDescent="0.25">
      <c r="C21" s="9" t="s">
        <v>10</v>
      </c>
      <c r="D21" s="9"/>
      <c r="E21" s="9"/>
      <c r="F21" s="10"/>
      <c r="G21" s="8">
        <f>'[1]FY26 YEARLY RATES'!G15/40</f>
        <v>92.64</v>
      </c>
      <c r="H21" s="8">
        <f>'[1]FY26 YEARLY RATES'!H15/40</f>
        <v>230.46674999999999</v>
      </c>
    </row>
    <row r="22" spans="1:8" x14ac:dyDescent="0.25">
      <c r="C22" s="9" t="s">
        <v>11</v>
      </c>
      <c r="D22" s="9"/>
      <c r="E22" s="9"/>
      <c r="F22" s="10"/>
      <c r="G22" s="8">
        <f>'[1]FY26 YEARLY RATES'!G15/26</f>
        <v>142.52307692307693</v>
      </c>
      <c r="H22" s="8">
        <f>'[1]FY26 YEARLY RATES'!H15/26</f>
        <v>354.56423076923079</v>
      </c>
    </row>
    <row r="23" spans="1:8" x14ac:dyDescent="0.25">
      <c r="C23" s="9" t="s">
        <v>12</v>
      </c>
      <c r="D23" s="9"/>
      <c r="E23" s="9"/>
      <c r="F23" s="10"/>
      <c r="G23" s="8">
        <f>'[1]FY26 YEARLY RATES'!G15/20</f>
        <v>185.28</v>
      </c>
      <c r="H23" s="8">
        <f>'[1]FY26 YEARLY RATES'!H15/20</f>
        <v>460.93349999999998</v>
      </c>
    </row>
    <row r="24" spans="1:8" x14ac:dyDescent="0.25">
      <c r="C24" s="11"/>
    </row>
    <row r="25" spans="1:8" x14ac:dyDescent="0.25">
      <c r="C25" s="11"/>
      <c r="D25" s="6" t="s">
        <v>5</v>
      </c>
      <c r="E25" s="6" t="s">
        <v>6</v>
      </c>
      <c r="F25" s="6"/>
      <c r="G25" s="6" t="s">
        <v>7</v>
      </c>
      <c r="H25" s="6" t="s">
        <v>6</v>
      </c>
    </row>
    <row r="26" spans="1:8" ht="15" customHeight="1" x14ac:dyDescent="0.25">
      <c r="A26" s="7" t="s">
        <v>14</v>
      </c>
      <c r="B26" s="7"/>
      <c r="C26" s="11"/>
      <c r="D26" s="8">
        <f>14394.96/12</f>
        <v>1199.58</v>
      </c>
      <c r="E26" s="8">
        <f>36668.52/12</f>
        <v>3055.7099999999996</v>
      </c>
      <c r="F26" s="8"/>
      <c r="G26" s="8">
        <f>D26*0.25</f>
        <v>299.89499999999998</v>
      </c>
      <c r="H26" s="8">
        <f>E26*0.25</f>
        <v>763.9274999999999</v>
      </c>
    </row>
    <row r="27" spans="1:8" ht="25.5" customHeight="1" x14ac:dyDescent="0.25">
      <c r="A27" s="7"/>
      <c r="B27" s="7"/>
      <c r="C27" s="11"/>
    </row>
    <row r="28" spans="1:8" x14ac:dyDescent="0.25">
      <c r="C28" s="9" t="s">
        <v>9</v>
      </c>
      <c r="D28" s="9"/>
      <c r="E28" s="9"/>
      <c r="F28" s="10"/>
      <c r="G28" s="8">
        <f>'[1]FY26 YEARLY RATES'!G21/52</f>
        <v>69.206538461538457</v>
      </c>
      <c r="H28" s="8">
        <f>'[1]FY26 YEARLY RATES'!H21/52</f>
        <v>176.29096153846152</v>
      </c>
    </row>
    <row r="29" spans="1:8" x14ac:dyDescent="0.25">
      <c r="C29" s="9" t="s">
        <v>10</v>
      </c>
      <c r="D29" s="9"/>
      <c r="E29" s="9"/>
      <c r="F29" s="10"/>
      <c r="G29" s="8">
        <f>'[1]FY26 YEARLY RATES'!G21/40</f>
        <v>89.968499999999992</v>
      </c>
      <c r="H29" s="8">
        <f>'[1]FY26 YEARLY RATES'!H21/40</f>
        <v>229.17824999999999</v>
      </c>
    </row>
    <row r="30" spans="1:8" x14ac:dyDescent="0.25">
      <c r="C30" s="9" t="s">
        <v>11</v>
      </c>
      <c r="D30" s="9"/>
      <c r="E30" s="9"/>
      <c r="F30" s="10"/>
      <c r="G30" s="8">
        <f>'[1]FY26 YEARLY RATES'!G21/26</f>
        <v>138.41307692307691</v>
      </c>
      <c r="H30" s="8">
        <f>'[1]FY26 YEARLY RATES'!H21/26</f>
        <v>352.58192307692303</v>
      </c>
    </row>
    <row r="31" spans="1:8" x14ac:dyDescent="0.25">
      <c r="C31" s="9" t="s">
        <v>12</v>
      </c>
      <c r="D31" s="9"/>
      <c r="E31" s="9"/>
      <c r="F31" s="10"/>
      <c r="G31" s="8">
        <f>'[1]FY26 YEARLY RATES'!G21/20</f>
        <v>179.93699999999998</v>
      </c>
      <c r="H31" s="8">
        <f>'[1]FY26 YEARLY RATES'!H21/20</f>
        <v>458.35649999999998</v>
      </c>
    </row>
    <row r="32" spans="1:8" x14ac:dyDescent="0.25">
      <c r="C32" s="11"/>
      <c r="G32" s="12"/>
      <c r="H32" s="12"/>
    </row>
    <row r="33" spans="1:8" x14ac:dyDescent="0.25">
      <c r="C33" s="11"/>
      <c r="D33" s="6" t="s">
        <v>5</v>
      </c>
      <c r="E33" s="6" t="s">
        <v>6</v>
      </c>
      <c r="F33" s="6"/>
      <c r="G33" s="6" t="s">
        <v>7</v>
      </c>
      <c r="H33" s="6" t="s">
        <v>6</v>
      </c>
    </row>
    <row r="34" spans="1:8" x14ac:dyDescent="0.25">
      <c r="A34" s="7" t="s">
        <v>15</v>
      </c>
      <c r="B34" s="7"/>
      <c r="C34" s="11"/>
      <c r="D34" s="8">
        <v>44.04</v>
      </c>
      <c r="E34" s="8">
        <v>107.67</v>
      </c>
      <c r="F34" s="8"/>
      <c r="G34" s="8">
        <f>D34*0.5</f>
        <v>22.02</v>
      </c>
      <c r="H34" s="8">
        <f>E34*0.5</f>
        <v>53.835000000000001</v>
      </c>
    </row>
    <row r="35" spans="1:8" ht="23.25" customHeight="1" x14ac:dyDescent="0.25">
      <c r="A35" s="7"/>
      <c r="B35" s="7"/>
      <c r="C35" s="11"/>
    </row>
    <row r="36" spans="1:8" x14ac:dyDescent="0.25">
      <c r="C36" s="9" t="s">
        <v>9</v>
      </c>
      <c r="D36" s="9"/>
      <c r="E36" s="9"/>
      <c r="F36" s="10"/>
      <c r="G36" s="8">
        <f>'[1]FY26 YEARLY RATES'!G27/52</f>
        <v>5.0819230769230765</v>
      </c>
      <c r="H36" s="8">
        <f>'[1]FY26 YEARLY RATES'!H27/52</f>
        <v>12.671923076923077</v>
      </c>
    </row>
    <row r="37" spans="1:8" x14ac:dyDescent="0.25">
      <c r="C37" s="9" t="s">
        <v>10</v>
      </c>
      <c r="D37" s="9"/>
      <c r="E37" s="9"/>
      <c r="F37" s="10"/>
      <c r="G37" s="8">
        <f>'[1]FY26 YEARLY RATES'!G27/40</f>
        <v>6.6064999999999996</v>
      </c>
      <c r="H37" s="8">
        <f>'[1]FY26 YEARLY RATES'!H27/40</f>
        <v>16.473500000000001</v>
      </c>
    </row>
    <row r="38" spans="1:8" x14ac:dyDescent="0.25">
      <c r="C38" s="9" t="s">
        <v>11</v>
      </c>
      <c r="D38" s="9"/>
      <c r="E38" s="9"/>
      <c r="F38" s="10"/>
      <c r="G38" s="8">
        <f>'[1]FY26 YEARLY RATES'!G27/26</f>
        <v>10.163846153846153</v>
      </c>
      <c r="H38" s="8">
        <f>'[1]FY26 YEARLY RATES'!H27/26</f>
        <v>25.343846153846155</v>
      </c>
    </row>
    <row r="39" spans="1:8" x14ac:dyDescent="0.25">
      <c r="C39" s="9" t="s">
        <v>12</v>
      </c>
      <c r="D39" s="9"/>
      <c r="E39" s="9"/>
      <c r="F39" s="10"/>
      <c r="G39" s="8">
        <f>'[1]FY26 YEARLY RATES'!G27/20</f>
        <v>13.212999999999999</v>
      </c>
      <c r="H39" s="8">
        <f>'[1]FY26 YEARLY RATES'!H27/20</f>
        <v>32.947000000000003</v>
      </c>
    </row>
  </sheetData>
  <mergeCells count="25">
    <mergeCell ref="C39:E39"/>
    <mergeCell ref="C30:E30"/>
    <mergeCell ref="C31:E31"/>
    <mergeCell ref="A34:B35"/>
    <mergeCell ref="C36:E36"/>
    <mergeCell ref="C37:E37"/>
    <mergeCell ref="C38:E38"/>
    <mergeCell ref="C21:E21"/>
    <mergeCell ref="C22:E22"/>
    <mergeCell ref="C23:E23"/>
    <mergeCell ref="A26:B27"/>
    <mergeCell ref="C28:E28"/>
    <mergeCell ref="C29:E29"/>
    <mergeCell ref="C12:E12"/>
    <mergeCell ref="C13:E13"/>
    <mergeCell ref="C14:E14"/>
    <mergeCell ref="C15:E15"/>
    <mergeCell ref="A18:B19"/>
    <mergeCell ref="C20:E20"/>
    <mergeCell ref="A1:H1"/>
    <mergeCell ref="A3:H3"/>
    <mergeCell ref="A5:H5"/>
    <mergeCell ref="D7:E7"/>
    <mergeCell ref="G7:H7"/>
    <mergeCell ref="A10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Knight, Sandra</dc:creator>
  <cp:lastModifiedBy>Knight, Sandra</cp:lastModifiedBy>
  <dcterms:created xsi:type="dcterms:W3CDTF">2026-01-02T18:14:08Z</dcterms:created>
  <dcterms:modified xsi:type="dcterms:W3CDTF">2026-01-02T18:15:03Z</dcterms:modified>
</cp:coreProperties>
</file>